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oskarpcm/Downloads/"/>
    </mc:Choice>
  </mc:AlternateContent>
  <xr:revisionPtr revIDLastSave="0" documentId="8_{78FAD21C-B597-2941-A379-F23B44478221}" xr6:coauthVersionLast="47" xr6:coauthVersionMax="47" xr10:uidLastSave="{00000000-0000-0000-0000-000000000000}"/>
  <bookViews>
    <workbookView xWindow="0" yWindow="740" windowWidth="29400" windowHeight="17000" xr2:uid="{BCC562A8-D93F-9E42-A7F5-561549F0E9D6}"/>
  </bookViews>
  <sheets>
    <sheet name="Hoja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1" i="1" l="1"/>
  <c r="C36" i="1"/>
  <c r="J6" i="1"/>
  <c r="C31" i="1"/>
  <c r="J7" i="1"/>
  <c r="J8" i="1"/>
  <c r="J9" i="1"/>
  <c r="C34" i="1"/>
  <c r="J10" i="1"/>
  <c r="C35" i="1"/>
  <c r="J11" i="1"/>
  <c r="C40" i="1"/>
  <c r="J5" i="1"/>
  <c r="K18" i="1"/>
  <c r="C18" i="1"/>
  <c r="C30" i="1"/>
  <c r="C33" i="1"/>
  <c r="C24" i="1"/>
  <c r="C37" i="1"/>
  <c r="C26" i="1"/>
  <c r="C23" i="1"/>
  <c r="C27" i="1"/>
  <c r="C39" i="1"/>
  <c r="J18" i="1"/>
  <c r="C16" i="1"/>
  <c r="C13" i="1"/>
  <c r="C14" i="1"/>
  <c r="C32" i="1"/>
  <c r="F6" i="1"/>
  <c r="C17" i="1"/>
  <c r="C19" i="1"/>
  <c r="C20" i="1"/>
  <c r="J12" i="1"/>
  <c r="C41" i="1"/>
  <c r="C42" i="1"/>
  <c r="C43" i="1"/>
  <c r="C4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Mariela Padilla</author>
  </authors>
  <commentList>
    <comment ref="C4" authorId="0" shapeId="0" xr:uid="{1346EEAB-94E2-AA4D-978E-03990EA500C6}">
      <text>
        <r>
          <rPr>
            <b/>
            <sz val="9"/>
            <color indexed="81"/>
            <rFont val="Tahoma"/>
            <family val="2"/>
          </rPr>
          <t>Mariela Padilla:</t>
        </r>
        <r>
          <rPr>
            <sz val="9"/>
            <color indexed="81"/>
            <rFont val="Tahoma"/>
            <family val="2"/>
          </rPr>
          <t xml:space="preserve">
1. Giro del Negocio: contrato por proyectos para científicos.
2. Plazo Fijo: contrato para administrativos no residentes.
3. Indefinido: contrato para administrativos y científicos (residentes).
4. Jornada Parcial (residentes)</t>
        </r>
      </text>
    </comment>
    <comment ref="G4" authorId="0" shapeId="0" xr:uid="{E3828A3B-5505-D846-8971-84646152291C}">
      <text>
        <r>
          <rPr>
            <b/>
            <sz val="9"/>
            <color indexed="81"/>
            <rFont val="Tahoma"/>
            <family val="2"/>
          </rPr>
          <t>Mariela Padilla:</t>
        </r>
        <r>
          <rPr>
            <sz val="9"/>
            <color indexed="81"/>
            <rFont val="Tahoma"/>
            <family val="2"/>
          </rPr>
          <t xml:space="preserve">
Modificar casilleros con SI/NO según corresponda.</t>
        </r>
      </text>
    </comment>
    <comment ref="I4" authorId="0" shapeId="0" xr:uid="{6A1A17AC-0CD0-4042-BCA9-D8D5B3009965}">
      <text>
        <r>
          <rPr>
            <b/>
            <sz val="9"/>
            <color indexed="81"/>
            <rFont val="Tahoma"/>
            <family val="2"/>
          </rPr>
          <t>Mariela Padilla:</t>
        </r>
        <r>
          <rPr>
            <sz val="9"/>
            <color indexed="81"/>
            <rFont val="Tahoma"/>
            <family val="2"/>
          </rPr>
          <t xml:space="preserve">
Valores a definir por proyecto/área según fondos.</t>
        </r>
      </text>
    </comment>
    <comment ref="K4" authorId="0" shapeId="0" xr:uid="{C80A6E5B-2760-7C45-9490-A72D3E0FED42}">
      <text>
        <r>
          <rPr>
            <b/>
            <sz val="9"/>
            <color indexed="81"/>
            <rFont val="Tahoma"/>
            <family val="2"/>
          </rPr>
          <t>Mariela Padilla:</t>
        </r>
        <r>
          <rPr>
            <sz val="9"/>
            <color indexed="81"/>
            <rFont val="Tahoma"/>
            <family val="2"/>
          </rPr>
          <t xml:space="preserve">
Ingresar la cantidad según beneficio individual o familiar. Caso contrario dejar en "0".</t>
        </r>
      </text>
    </comment>
    <comment ref="L4" authorId="0" shapeId="0" xr:uid="{849BD5BA-E0F3-FC47-BA13-E6E8F4A7256B}">
      <text>
        <r>
          <rPr>
            <b/>
            <sz val="9"/>
            <color indexed="81"/>
            <rFont val="Tahoma"/>
            <family val="2"/>
          </rPr>
          <t>Mariela Padilla:</t>
        </r>
        <r>
          <rPr>
            <sz val="9"/>
            <color indexed="81"/>
            <rFont val="Tahoma"/>
            <family val="2"/>
          </rPr>
          <t xml:space="preserve">
Modificar las tarifas en función del lugar base/vivienda del candidato.</t>
        </r>
      </text>
    </comment>
    <comment ref="L5" authorId="0" shapeId="0" xr:uid="{88894B40-807B-1741-BC20-4295FAF02495}">
      <text>
        <r>
          <rPr>
            <b/>
            <sz val="9"/>
            <color indexed="81"/>
            <rFont val="Tahoma"/>
            <family val="2"/>
          </rPr>
          <t>Mariela Padilla: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Referencias:
1. Vuelos Nacionales</t>
        </r>
        <r>
          <rPr>
            <sz val="9"/>
            <color indexed="81"/>
            <rFont val="Tahoma"/>
            <family val="2"/>
          </rPr>
          <t xml:space="preserve">
    $500/ida y vuelta
</t>
        </r>
        <r>
          <rPr>
            <b/>
            <sz val="9"/>
            <color indexed="81"/>
            <rFont val="Tahoma"/>
            <family val="2"/>
          </rPr>
          <t>2. Vuelos Latinoamérica/USA:</t>
        </r>
        <r>
          <rPr>
            <sz val="9"/>
            <color indexed="81"/>
            <rFont val="Tahoma"/>
            <family val="2"/>
          </rPr>
          <t xml:space="preserve">
    $1500/ida y vuelta
</t>
        </r>
        <r>
          <rPr>
            <b/>
            <sz val="9"/>
            <color indexed="81"/>
            <rFont val="Tahoma"/>
            <family val="2"/>
          </rPr>
          <t>3. Vuelos Europa/Asia:</t>
        </r>
        <r>
          <rPr>
            <sz val="9"/>
            <color indexed="81"/>
            <rFont val="Tahoma"/>
            <family val="2"/>
          </rPr>
          <t xml:space="preserve">
    $2500/ida y vuelta</t>
        </r>
      </text>
    </comment>
    <comment ref="L6" authorId="0" shapeId="0" xr:uid="{CE05EE3C-E25E-7E49-8B39-2DB48ADA4DDB}">
      <text>
        <r>
          <rPr>
            <b/>
            <sz val="9"/>
            <color indexed="81"/>
            <rFont val="Tahoma"/>
            <family val="2"/>
          </rPr>
          <t>Mariela Padilla:</t>
        </r>
        <r>
          <rPr>
            <sz val="9"/>
            <color indexed="81"/>
            <rFont val="Tahoma"/>
            <family val="2"/>
          </rPr>
          <t xml:space="preserve">
Taxi desde el Aeropuerto Baltra hasta las instalaciones de la FCD/casa</t>
        </r>
      </text>
    </comment>
    <comment ref="L7" authorId="0" shapeId="0" xr:uid="{4EA632D1-CC38-9245-A228-3BD267E0001A}">
      <text>
        <r>
          <rPr>
            <b/>
            <sz val="9"/>
            <color indexed="81"/>
            <rFont val="Tahoma"/>
            <family val="2"/>
          </rPr>
          <t>Mariela Padilla:</t>
        </r>
        <r>
          <rPr>
            <sz val="9"/>
            <color indexed="81"/>
            <rFont val="Tahoma"/>
            <family val="2"/>
          </rPr>
          <t xml:space="preserve">
Valor único referencial.</t>
        </r>
      </text>
    </comment>
    <comment ref="G8" authorId="0" shapeId="0" xr:uid="{44B02349-87AD-9D46-9D5B-D5BA7C8812BC}">
      <text>
        <r>
          <rPr>
            <b/>
            <sz val="9"/>
            <color indexed="81"/>
            <rFont val="Tahoma"/>
            <family val="2"/>
          </rPr>
          <t>Mariela Padilla:</t>
        </r>
        <r>
          <rPr>
            <sz val="9"/>
            <color indexed="81"/>
            <rFont val="Tahoma"/>
            <family val="2"/>
          </rPr>
          <t xml:space="preserve">
Modificar casilleros con SI/NO según corresponda.</t>
        </r>
      </text>
    </comment>
    <comment ref="L8" authorId="0" shapeId="0" xr:uid="{1AFF7F4D-10AC-8744-B8AB-197D5B362B60}">
      <text>
        <r>
          <rPr>
            <b/>
            <sz val="9"/>
            <color indexed="81"/>
            <rFont val="Tahoma"/>
            <family val="2"/>
          </rPr>
          <t>Mariela Padilla:</t>
        </r>
        <r>
          <rPr>
            <sz val="9"/>
            <color indexed="81"/>
            <rFont val="Tahoma"/>
            <family val="2"/>
          </rPr>
          <t xml:space="preserve">
Referencia $750 este valor se entrega al incio del contrato/ una sola vez.</t>
        </r>
      </text>
    </comment>
    <comment ref="L9" authorId="0" shapeId="0" xr:uid="{79471EC0-5BD4-2843-A3DC-AF67E8583FDB}">
      <text>
        <r>
          <rPr>
            <b/>
            <sz val="9"/>
            <color indexed="81"/>
            <rFont val="Tahoma"/>
            <family val="2"/>
          </rPr>
          <t>Mariela Padilla:</t>
        </r>
        <r>
          <rPr>
            <sz val="9"/>
            <color indexed="81"/>
            <rFont val="Tahoma"/>
            <family val="2"/>
          </rPr>
          <t xml:space="preserve">
Referencia:
</t>
        </r>
        <r>
          <rPr>
            <b/>
            <sz val="9"/>
            <color indexed="81"/>
            <rFont val="Tahoma"/>
            <family val="2"/>
          </rPr>
          <t>1. Continente</t>
        </r>
        <r>
          <rPr>
            <sz val="9"/>
            <color indexed="81"/>
            <rFont val="Tahoma"/>
            <family val="2"/>
          </rPr>
          <t xml:space="preserve">
    $600 el 50% al inicio y al término definitvo el 50%.
</t>
        </r>
        <r>
          <rPr>
            <b/>
            <sz val="9"/>
            <color indexed="81"/>
            <rFont val="Tahoma"/>
            <family val="2"/>
          </rPr>
          <t xml:space="preserve">2. Latinoamérica/USA:
 </t>
        </r>
        <r>
          <rPr>
            <sz val="9"/>
            <color indexed="81"/>
            <rFont val="Tahoma"/>
            <family val="2"/>
          </rPr>
          <t xml:space="preserve">$1.500 el 50% al inicio y al término definitvo el 50%.
</t>
        </r>
        <r>
          <rPr>
            <b/>
            <sz val="9"/>
            <color indexed="81"/>
            <rFont val="Tahoma"/>
            <family val="2"/>
          </rPr>
          <t>3. Europa/USA:</t>
        </r>
        <r>
          <rPr>
            <sz val="9"/>
            <color indexed="81"/>
            <rFont val="Tahoma"/>
            <family val="2"/>
          </rPr>
          <t xml:space="preserve">
 $2.500 el 50% al inicio y al término definitvo el 50%.</t>
        </r>
      </text>
    </comment>
    <comment ref="K10" authorId="0" shapeId="0" xr:uid="{425C38FA-554E-FA44-855A-17844DCEA01C}">
      <text>
        <r>
          <rPr>
            <b/>
            <sz val="9"/>
            <color indexed="81"/>
            <rFont val="Tahoma"/>
            <family val="2"/>
          </rPr>
          <t>Mariela Padilla:</t>
        </r>
        <r>
          <rPr>
            <sz val="9"/>
            <color indexed="81"/>
            <rFont val="Tahoma"/>
            <family val="2"/>
          </rPr>
          <t xml:space="preserve">
Poner el número de días que se va hospedar en la FCD.</t>
        </r>
      </text>
    </comment>
    <comment ref="L10" authorId="0" shapeId="0" xr:uid="{7F6A8FFD-84D8-CD4D-AE34-93161BE7E04F}">
      <text>
        <r>
          <rPr>
            <b/>
            <sz val="9"/>
            <color indexed="81"/>
            <rFont val="Tahoma"/>
            <family val="2"/>
          </rPr>
          <t>Mariela Padilla: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 xml:space="preserve">Científicos:
</t>
        </r>
        <r>
          <rPr>
            <sz val="9"/>
            <color indexed="81"/>
            <rFont val="Tahoma"/>
            <family val="2"/>
          </rPr>
          <t xml:space="preserve">Habitación Simple: $30 por noche/  $450 por mes
Habitación Doble : $45 por noche/  $575 por mes
</t>
        </r>
        <r>
          <rPr>
            <b/>
            <sz val="9"/>
            <color indexed="81"/>
            <rFont val="Tahoma"/>
            <family val="2"/>
          </rPr>
          <t xml:space="preserve">Frankfurt:
</t>
        </r>
        <r>
          <rPr>
            <sz val="9"/>
            <color indexed="81"/>
            <rFont val="Tahoma"/>
            <family val="2"/>
          </rPr>
          <t>Habitación Simple: $40 por noche/  $600 por mes
Habitación Doble:  $60 por noche/  $750 por mes
Habitación Triple   $80 por noche/  $900 por mes</t>
        </r>
      </text>
    </comment>
    <comment ref="G14" authorId="0" shapeId="0" xr:uid="{177F3F52-CE9F-914D-9D30-35736D434C2C}">
      <text>
        <r>
          <rPr>
            <b/>
            <sz val="9"/>
            <color indexed="81"/>
            <rFont val="Tahoma"/>
            <family val="2"/>
          </rPr>
          <t>Mariela Padilla:</t>
        </r>
        <r>
          <rPr>
            <sz val="9"/>
            <color indexed="81"/>
            <rFont val="Tahoma"/>
            <family val="2"/>
          </rPr>
          <t xml:space="preserve">
Modificar casilleros con SI/NO según corresponda.</t>
        </r>
      </text>
    </comment>
    <comment ref="I14" authorId="0" shapeId="0" xr:uid="{7286397E-5564-4D40-85D3-287F37FADD60}">
      <text>
        <r>
          <rPr>
            <b/>
            <sz val="9"/>
            <color indexed="81"/>
            <rFont val="Tahoma"/>
            <family val="2"/>
          </rPr>
          <t>Mariela Padilla:</t>
        </r>
        <r>
          <rPr>
            <sz val="9"/>
            <color indexed="81"/>
            <rFont val="Tahoma"/>
            <family val="2"/>
          </rPr>
          <t xml:space="preserve">
Datos informativos, solo puede modificar RRHH</t>
        </r>
      </text>
    </comment>
    <comment ref="C18" authorId="0" shapeId="0" xr:uid="{BA219B15-89A5-5B45-8021-4DEE479030B1}">
      <text>
        <r>
          <rPr>
            <b/>
            <sz val="9"/>
            <color indexed="81"/>
            <rFont val="Tahoma"/>
            <family val="2"/>
          </rPr>
          <t>Mariela Padilla:</t>
        </r>
        <r>
          <rPr>
            <sz val="9"/>
            <color indexed="81"/>
            <rFont val="Tahoma"/>
            <family val="2"/>
          </rPr>
          <t xml:space="preserve">
Valor de fondo de reserva que recibe el empleado, a partir del 13vo mes. Nose se debe considerar dentro del primer año.</t>
        </r>
      </text>
    </comment>
    <comment ref="C20" authorId="0" shapeId="0" xr:uid="{96213CE4-A2F9-AC48-8052-E5AEF9DA9B46}">
      <text>
        <r>
          <rPr>
            <b/>
            <sz val="9"/>
            <color indexed="81"/>
            <rFont val="Tahoma"/>
            <family val="2"/>
          </rPr>
          <t>Mariela Padilla:</t>
        </r>
        <r>
          <rPr>
            <sz val="9"/>
            <color indexed="81"/>
            <rFont val="Tahoma"/>
            <family val="2"/>
          </rPr>
          <t xml:space="preserve">
Valor que recibe el empleado, si  mensualiza los décimos tercero y cuarto.</t>
        </r>
      </text>
    </comment>
    <comment ref="C43" authorId="0" shapeId="0" xr:uid="{301D79EE-0266-434A-8E18-17496DE2D214}">
      <text>
        <r>
          <rPr>
            <b/>
            <sz val="9"/>
            <color indexed="81"/>
            <rFont val="Tahoma"/>
            <family val="2"/>
          </rPr>
          <t>Mariela Padilla:</t>
        </r>
        <r>
          <rPr>
            <sz val="9"/>
            <color indexed="81"/>
            <rFont val="Tahoma"/>
            <family val="2"/>
          </rPr>
          <t xml:space="preserve">
Valor del 1er año, sin fondo de reserva.</t>
        </r>
      </text>
    </comment>
    <comment ref="C44" authorId="0" shapeId="0" xr:uid="{FEDB7B8D-8E05-5B4D-919F-90EB7F4A2092}">
      <text>
        <r>
          <rPr>
            <b/>
            <sz val="9"/>
            <color indexed="81"/>
            <rFont val="Tahoma"/>
            <family val="2"/>
          </rPr>
          <t>Mariela Padilla:</t>
        </r>
        <r>
          <rPr>
            <sz val="9"/>
            <color indexed="81"/>
            <rFont val="Tahoma"/>
            <family val="2"/>
          </rPr>
          <t xml:space="preserve">
Incluido fondo de reserva para tener la referencia del gsato total.</t>
        </r>
      </text>
    </comment>
  </commentList>
</comments>
</file>

<file path=xl/sharedStrings.xml><?xml version="1.0" encoding="utf-8"?>
<sst xmlns="http://schemas.openxmlformats.org/spreadsheetml/2006/main" count="79" uniqueCount="63">
  <si>
    <t>SALARIO BÁSICO UNIFICADO</t>
  </si>
  <si>
    <t>VALOR</t>
  </si>
  <si>
    <t>APLICA</t>
  </si>
  <si>
    <t>BENEFICIOS DE CONTRATO FCD</t>
  </si>
  <si>
    <t>VALOR TOTAL</t>
  </si>
  <si>
    <t>CANTIDAD</t>
  </si>
  <si>
    <t>TARIFA</t>
  </si>
  <si>
    <t>NO</t>
  </si>
  <si>
    <t>SI</t>
  </si>
  <si>
    <t>SEGURO DE SALUD</t>
  </si>
  <si>
    <t>SEGURO DE SALUD 2024</t>
  </si>
  <si>
    <t>SBU 2024 (Continente)</t>
  </si>
  <si>
    <t>SBU 2024 (Galápagos)</t>
  </si>
  <si>
    <t>Carne residencia temporal</t>
  </si>
  <si>
    <t>Seguro Familiar</t>
  </si>
  <si>
    <t>Seguro Individual</t>
  </si>
  <si>
    <t>Trámite Notaria: Declaración Juramentada (Solo para personal administrativo</t>
  </si>
  <si>
    <t>Seguro SALUD S.A</t>
  </si>
  <si>
    <t>Seguro de VIDA(Equinoccial)</t>
  </si>
  <si>
    <t>Titular Solo</t>
  </si>
  <si>
    <t>Titular + Familia</t>
  </si>
  <si>
    <t xml:space="preserve">RESIDENCIA CGREG/Notaria </t>
  </si>
  <si>
    <t>Pasajes aéreos ida y vuelta</t>
  </si>
  <si>
    <t>Visa de Trabajo</t>
  </si>
  <si>
    <t>Ayuda económica Vivienda</t>
  </si>
  <si>
    <t>Traslado enseres</t>
  </si>
  <si>
    <t>Hospedaje instalaciones FCD</t>
  </si>
  <si>
    <t>Otros Beneficios</t>
  </si>
  <si>
    <t>NOMBRE:</t>
  </si>
  <si>
    <t xml:space="preserve">CARGO: </t>
  </si>
  <si>
    <t>Tipo de Contrato:</t>
  </si>
  <si>
    <t xml:space="preserve">VALORES </t>
  </si>
  <si>
    <t>Impuesto Renta (Retención según tabla)</t>
  </si>
  <si>
    <t xml:space="preserve">Décimo Tercer sueldo </t>
  </si>
  <si>
    <t xml:space="preserve">Décimo Cuarto sueldo </t>
  </si>
  <si>
    <t xml:space="preserve">IESS: Aporte Patronal 12.15% </t>
  </si>
  <si>
    <t>Provisión Vacaciones</t>
  </si>
  <si>
    <t>Provisión Uniformes</t>
  </si>
  <si>
    <t>Bonificación Desahucio</t>
  </si>
  <si>
    <t>Visa de trabajo</t>
  </si>
  <si>
    <t>Provisión integración</t>
  </si>
  <si>
    <t>Seguro de Salud (SALUD S.A)</t>
  </si>
  <si>
    <t xml:space="preserve">IESS: Aporte personal (9,45%) </t>
  </si>
  <si>
    <t>Fondo de Reserva (Al cumplir 13vo mes)</t>
  </si>
  <si>
    <t xml:space="preserve">Salario Neto  </t>
  </si>
  <si>
    <t>Total Descuentos</t>
  </si>
  <si>
    <t>Total Beneficios Sociales</t>
  </si>
  <si>
    <t>Salario Neto + Beneficios Sociales</t>
  </si>
  <si>
    <t>Total Costos Adicionales por Ley</t>
  </si>
  <si>
    <t>Beneficios FCD:</t>
  </si>
  <si>
    <t>Costos Adicionales por Ley:</t>
  </si>
  <si>
    <t>Beneficios Sociales:</t>
  </si>
  <si>
    <t>Total Beneficios FCD:</t>
  </si>
  <si>
    <t xml:space="preserve">COSTO PRIMER AÑO </t>
  </si>
  <si>
    <t>COSTO MENSUAL-PRIMER AÑO</t>
  </si>
  <si>
    <t>COSTO SEGUNDO AÑO (+ fondo reserva)</t>
  </si>
  <si>
    <t>Taxi desde el Aeropuerto de Baltra hasta instalaciones FCD</t>
  </si>
  <si>
    <t xml:space="preserve">COSTO TOTAL DEL EMPLEADO </t>
  </si>
  <si>
    <t xml:space="preserve">DATOS DE NÓMINA </t>
  </si>
  <si>
    <t xml:space="preserve">SALARIO </t>
  </si>
  <si>
    <t>INGRESO DE DATOS VARIABLES PARA CÁLCULO COSTO EMPLEADO (LLENAR SOLO LOS CAMPOS QUE ESTAN MARCADOS CON COLOR AMARILLO)</t>
  </si>
  <si>
    <t>Es necesario colocar las cantidades, si no aplica colocar el valor 0,</t>
  </si>
  <si>
    <t>Seguro Exequial (SALUD S.A)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</si>
</sst>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;[Red]&quot;$&quot;\-#,##0"/>
    <numFmt numFmtId="7" formatCode="&quot;$&quot;#,##0.00;&quot;$&quot;\-#,##0.00"/>
    <numFmt numFmtId="8" formatCode="&quot;$&quot;#,##0.00;[Red]&quot;$&quot;\-#,##0.00"/>
    <numFmt numFmtId="43" formatCode="_ * #,##0.00_ ;_ * \-#,##0.00_ ;_ * &quot;-&quot;??_ ;_ @_ "/>
    <numFmt numFmtId="164" formatCode="#,##0.000;\-#,##0.000"/>
  </numFmts>
  <fonts count="2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sz val="10"/>
      <color theme="1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0"/>
      <name val="Calibri Light"/>
      <family val="2"/>
      <scheme val="major"/>
    </font>
    <font>
      <sz val="10"/>
      <color indexed="10"/>
      <name val="Calibri Light"/>
      <family val="2"/>
      <scheme val="major"/>
    </font>
    <font>
      <sz val="10"/>
      <name val="Calibri Light"/>
      <family val="2"/>
      <scheme val="major"/>
    </font>
    <font>
      <b/>
      <sz val="10"/>
      <color theme="1"/>
      <name val="Calibri Light"/>
      <family val="2"/>
      <scheme val="major"/>
    </font>
    <font>
      <sz val="8"/>
      <color theme="1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9"/>
      <color theme="1"/>
      <name val="Calibri Light"/>
      <family val="2"/>
      <scheme val="major"/>
    </font>
    <font>
      <sz val="9"/>
      <name val="Calibri Light"/>
      <family val="2"/>
      <scheme val="major"/>
    </font>
    <font>
      <b/>
      <sz val="9"/>
      <color theme="1"/>
      <name val="Calibri Light"/>
      <family val="2"/>
      <scheme val="major"/>
    </font>
    <font>
      <sz val="9"/>
      <color indexed="8"/>
      <name val="Calibri Light"/>
      <family val="2"/>
      <scheme val="major"/>
    </font>
    <font>
      <b/>
      <sz val="9"/>
      <name val="Calibri Light"/>
      <family val="2"/>
      <scheme val="major"/>
    </font>
    <font>
      <b/>
      <sz val="9"/>
      <color indexed="8"/>
      <name val="Calibri Light"/>
      <family val="2"/>
      <scheme val="major"/>
    </font>
    <font>
      <b/>
      <sz val="9"/>
      <color rgb="FFFF0000"/>
      <name val="Calibri Light"/>
      <family val="2"/>
      <scheme val="major"/>
    </font>
    <font>
      <b/>
      <sz val="9"/>
      <color theme="1"/>
      <name val="Calibri"/>
      <family val="2"/>
      <scheme val="minor"/>
    </font>
    <font>
      <b/>
      <sz val="10"/>
      <color rgb="FFFF0000"/>
      <name val="Calibri Light"/>
      <family val="2"/>
      <scheme val="major"/>
    </font>
    <font>
      <b/>
      <sz val="12"/>
      <color theme="1"/>
      <name val="Calibri Light"/>
      <family val="2"/>
      <scheme val="major"/>
    </font>
    <font>
      <b/>
      <i/>
      <sz val="10"/>
      <color theme="1"/>
      <name val="Calibri Light"/>
      <family val="2"/>
      <scheme val="major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4" fillId="2" borderId="5" applyNumberFormat="0" applyFont="0" applyAlignment="0" applyProtection="0"/>
    <xf numFmtId="9" fontId="4" fillId="0" borderId="0" applyFont="0" applyFill="0" applyBorder="0" applyAlignment="0" applyProtection="0"/>
  </cellStyleXfs>
  <cellXfs count="72">
    <xf numFmtId="0" fontId="0" fillId="0" borderId="0" xfId="0"/>
    <xf numFmtId="0" fontId="5" fillId="0" borderId="0" xfId="0" applyFont="1"/>
    <xf numFmtId="0" fontId="6" fillId="3" borderId="1" xfId="2" applyFont="1" applyFill="1" applyBorder="1" applyAlignment="1">
      <alignment vertical="center"/>
    </xf>
    <xf numFmtId="0" fontId="6" fillId="3" borderId="1" xfId="2" applyFont="1" applyFill="1" applyBorder="1" applyAlignment="1">
      <alignment horizontal="center" vertical="center" wrapText="1"/>
    </xf>
    <xf numFmtId="0" fontId="7" fillId="0" borderId="0" xfId="2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vertical="center"/>
    </xf>
    <xf numFmtId="0" fontId="8" fillId="0" borderId="0" xfId="2" applyFont="1"/>
    <xf numFmtId="15" fontId="9" fillId="0" borderId="0" xfId="2" applyNumberFormat="1" applyFont="1" applyAlignment="1">
      <alignment horizontal="left"/>
    </xf>
    <xf numFmtId="0" fontId="10" fillId="0" borderId="0" xfId="0" applyFont="1"/>
    <xf numFmtId="9" fontId="5" fillId="0" borderId="0" xfId="4" applyFont="1" applyAlignment="1" applyProtection="1">
      <alignment horizontal="center" vertical="center"/>
    </xf>
    <xf numFmtId="0" fontId="5" fillId="0" borderId="0" xfId="0" applyFont="1" applyAlignment="1">
      <alignment horizontal="center" vertical="center"/>
    </xf>
    <xf numFmtId="0" fontId="11" fillId="0" borderId="0" xfId="0" applyFont="1"/>
    <xf numFmtId="6" fontId="5" fillId="0" borderId="0" xfId="0" applyNumberFormat="1" applyFont="1"/>
    <xf numFmtId="0" fontId="12" fillId="0" borderId="0" xfId="0" applyFont="1"/>
    <xf numFmtId="0" fontId="13" fillId="0" borderId="0" xfId="0" applyFont="1"/>
    <xf numFmtId="0" fontId="14" fillId="0" borderId="1" xfId="0" applyFont="1" applyBorder="1" applyAlignment="1">
      <alignment wrapText="1"/>
    </xf>
    <xf numFmtId="0" fontId="14" fillId="0" borderId="1" xfId="0" applyFont="1" applyBorder="1"/>
    <xf numFmtId="6" fontId="14" fillId="0" borderId="1" xfId="0" applyNumberFormat="1" applyFont="1" applyBorder="1"/>
    <xf numFmtId="0" fontId="14" fillId="4" borderId="1" xfId="0" applyFont="1" applyFill="1" applyBorder="1" applyAlignment="1" applyProtection="1">
      <alignment horizontal="center"/>
      <protection locked="0"/>
    </xf>
    <xf numFmtId="0" fontId="15" fillId="5" borderId="1" xfId="2" applyFont="1" applyFill="1" applyBorder="1"/>
    <xf numFmtId="43" fontId="14" fillId="0" borderId="1" xfId="0" applyNumberFormat="1" applyFont="1" applyBorder="1"/>
    <xf numFmtId="0" fontId="14" fillId="4" borderId="1" xfId="0" applyFont="1" applyFill="1" applyBorder="1" applyProtection="1">
      <protection locked="0"/>
    </xf>
    <xf numFmtId="6" fontId="14" fillId="4" borderId="1" xfId="0" applyNumberFormat="1" applyFont="1" applyFill="1" applyBorder="1"/>
    <xf numFmtId="0" fontId="14" fillId="4" borderId="1" xfId="0" applyFont="1" applyFill="1" applyBorder="1" applyAlignment="1" applyProtection="1">
      <alignment vertical="center"/>
      <protection locked="0"/>
    </xf>
    <xf numFmtId="0" fontId="14" fillId="4" borderId="1" xfId="0" applyFont="1" applyFill="1" applyBorder="1" applyAlignment="1" applyProtection="1">
      <alignment horizontal="center" vertical="center"/>
      <protection locked="0"/>
    </xf>
    <xf numFmtId="8" fontId="14" fillId="0" borderId="1" xfId="0" applyNumberFormat="1" applyFont="1" applyBorder="1"/>
    <xf numFmtId="0" fontId="14" fillId="0" borderId="0" xfId="0" applyFont="1"/>
    <xf numFmtId="8" fontId="16" fillId="0" borderId="1" xfId="0" applyNumberFormat="1" applyFont="1" applyBorder="1"/>
    <xf numFmtId="0" fontId="15" fillId="5" borderId="1" xfId="2" applyFont="1" applyFill="1" applyBorder="1" applyAlignment="1">
      <alignment wrapText="1"/>
    </xf>
    <xf numFmtId="0" fontId="15" fillId="0" borderId="1" xfId="2" applyFont="1" applyBorder="1"/>
    <xf numFmtId="7" fontId="17" fillId="0" borderId="1" xfId="1" applyNumberFormat="1" applyFont="1" applyBorder="1" applyProtection="1"/>
    <xf numFmtId="7" fontId="17" fillId="5" borderId="1" xfId="1" applyNumberFormat="1" applyFont="1" applyFill="1" applyBorder="1" applyProtection="1"/>
    <xf numFmtId="0" fontId="18" fillId="0" borderId="1" xfId="2" applyFont="1" applyBorder="1"/>
    <xf numFmtId="7" fontId="17" fillId="0" borderId="1" xfId="1" applyNumberFormat="1" applyFont="1" applyFill="1" applyBorder="1" applyProtection="1"/>
    <xf numFmtId="7" fontId="15" fillId="5" borderId="1" xfId="1" applyNumberFormat="1" applyFont="1" applyFill="1" applyBorder="1" applyProtection="1"/>
    <xf numFmtId="7" fontId="15" fillId="0" borderId="1" xfId="1" applyNumberFormat="1" applyFont="1" applyFill="1" applyBorder="1" applyProtection="1"/>
    <xf numFmtId="0" fontId="18" fillId="0" borderId="1" xfId="2" applyFont="1" applyBorder="1" applyAlignment="1">
      <alignment horizontal="left" vertical="center"/>
    </xf>
    <xf numFmtId="15" fontId="19" fillId="0" borderId="1" xfId="1" applyNumberFormat="1" applyFont="1" applyBorder="1" applyAlignment="1" applyProtection="1">
      <alignment horizontal="right" vertical="center"/>
    </xf>
    <xf numFmtId="7" fontId="18" fillId="0" borderId="1" xfId="1" applyNumberFormat="1" applyFont="1" applyFill="1" applyBorder="1" applyProtection="1"/>
    <xf numFmtId="7" fontId="18" fillId="5" borderId="1" xfId="1" applyNumberFormat="1" applyFont="1" applyFill="1" applyBorder="1" applyProtection="1"/>
    <xf numFmtId="0" fontId="20" fillId="0" borderId="1" xfId="2" applyFont="1" applyBorder="1" applyAlignment="1">
      <alignment vertical="center"/>
    </xf>
    <xf numFmtId="7" fontId="20" fillId="0" borderId="1" xfId="1" applyNumberFormat="1" applyFont="1" applyBorder="1" applyAlignment="1" applyProtection="1">
      <alignment vertical="center"/>
    </xf>
    <xf numFmtId="0" fontId="18" fillId="0" borderId="1" xfId="2" applyFont="1" applyBorder="1" applyAlignment="1">
      <alignment vertical="center"/>
    </xf>
    <xf numFmtId="7" fontId="18" fillId="0" borderId="1" xfId="1" applyNumberFormat="1" applyFont="1" applyBorder="1" applyAlignment="1" applyProtection="1">
      <alignment vertical="center"/>
    </xf>
    <xf numFmtId="0" fontId="14" fillId="0" borderId="0" xfId="0" applyFont="1" applyAlignment="1">
      <alignment horizontal="center"/>
    </xf>
    <xf numFmtId="0" fontId="16" fillId="2" borderId="1" xfId="3" applyFont="1" applyBorder="1" applyProtection="1"/>
    <xf numFmtId="0" fontId="16" fillId="2" borderId="1" xfId="3" applyFont="1" applyBorder="1" applyAlignment="1" applyProtection="1">
      <alignment horizontal="center"/>
    </xf>
    <xf numFmtId="0" fontId="16" fillId="2" borderId="1" xfId="3" applyFont="1" applyBorder="1" applyAlignment="1" applyProtection="1">
      <alignment horizontal="right"/>
    </xf>
    <xf numFmtId="0" fontId="14" fillId="0" borderId="0" xfId="0" applyFont="1" applyAlignment="1">
      <alignment vertical="center"/>
    </xf>
    <xf numFmtId="0" fontId="16" fillId="0" borderId="0" xfId="0" applyFont="1"/>
    <xf numFmtId="164" fontId="16" fillId="0" borderId="0" xfId="0" applyNumberFormat="1" applyFont="1"/>
    <xf numFmtId="0" fontId="16" fillId="0" borderId="0" xfId="0" applyFont="1" applyAlignment="1">
      <alignment horizontal="center"/>
    </xf>
    <xf numFmtId="0" fontId="21" fillId="0" borderId="0" xfId="0" applyFont="1"/>
    <xf numFmtId="0" fontId="20" fillId="0" borderId="1" xfId="2" applyFont="1" applyBorder="1"/>
    <xf numFmtId="0" fontId="20" fillId="5" borderId="1" xfId="2" applyFont="1" applyFill="1" applyBorder="1"/>
    <xf numFmtId="0" fontId="20" fillId="6" borderId="1" xfId="2" applyFont="1" applyFill="1" applyBorder="1"/>
    <xf numFmtId="0" fontId="22" fillId="6" borderId="0" xfId="0" applyFont="1" applyFill="1"/>
    <xf numFmtId="0" fontId="18" fillId="6" borderId="1" xfId="2" applyFont="1" applyFill="1" applyBorder="1"/>
    <xf numFmtId="7" fontId="18" fillId="6" borderId="1" xfId="1" applyNumberFormat="1" applyFont="1" applyFill="1" applyBorder="1" applyProtection="1"/>
    <xf numFmtId="7" fontId="20" fillId="5" borderId="1" xfId="1" applyNumberFormat="1" applyFont="1" applyFill="1" applyBorder="1" applyProtection="1"/>
    <xf numFmtId="7" fontId="22" fillId="6" borderId="0" xfId="0" applyNumberFormat="1" applyFont="1" applyFill="1"/>
    <xf numFmtId="7" fontId="20" fillId="6" borderId="1" xfId="3" applyNumberFormat="1" applyFont="1" applyFill="1" applyBorder="1" applyProtection="1"/>
    <xf numFmtId="9" fontId="20" fillId="7" borderId="1" xfId="2" applyNumberFormat="1" applyFont="1" applyFill="1" applyBorder="1"/>
    <xf numFmtId="7" fontId="20" fillId="7" borderId="1" xfId="1" applyNumberFormat="1" applyFont="1" applyFill="1" applyBorder="1" applyProtection="1">
      <protection locked="0"/>
    </xf>
    <xf numFmtId="0" fontId="18" fillId="0" borderId="1" xfId="2" applyFont="1" applyBorder="1" applyAlignment="1">
      <alignment horizontal="left"/>
    </xf>
    <xf numFmtId="0" fontId="18" fillId="4" borderId="1" xfId="2" applyFont="1" applyFill="1" applyBorder="1" applyAlignment="1" applyProtection="1">
      <alignment horizontal="left"/>
      <protection locked="0"/>
    </xf>
    <xf numFmtId="0" fontId="20" fillId="4" borderId="1" xfId="0" applyFont="1" applyFill="1" applyBorder="1" applyProtection="1">
      <protection locked="0"/>
    </xf>
    <xf numFmtId="0" fontId="23" fillId="2" borderId="1" xfId="3" applyFont="1" applyBorder="1" applyAlignment="1" applyProtection="1">
      <alignment horizontal="center" vertical="center" wrapText="1"/>
    </xf>
    <xf numFmtId="0" fontId="20" fillId="0" borderId="2" xfId="2" applyFont="1" applyBorder="1" applyAlignment="1">
      <alignment horizontal="left"/>
    </xf>
    <xf numFmtId="0" fontId="20" fillId="0" borderId="3" xfId="2" applyFont="1" applyBorder="1" applyAlignment="1">
      <alignment horizontal="left"/>
    </xf>
    <xf numFmtId="0" fontId="24" fillId="8" borderId="4" xfId="0" applyFont="1" applyFill="1" applyBorder="1" applyAlignment="1">
      <alignment horizontal="center"/>
    </xf>
  </cellXfs>
  <cellStyles count="5">
    <cellStyle name="Millares_FORMATO 10 por ciento" xfId="1" xr:uid="{E13099B9-1F0B-2F48-AF33-1528139DDEF2}"/>
    <cellStyle name="Normal" xfId="0" builtinId="0"/>
    <cellStyle name="Normal_FORMATO 10 por ciento" xfId="2" xr:uid="{FF198171-7CF4-9B4D-9521-A83B3931ACE5}"/>
    <cellStyle name="Notas" xfId="3" builtinId="10"/>
    <cellStyle name="Porcentaje" xfId="4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838200</xdr:colOff>
      <xdr:row>1</xdr:row>
      <xdr:rowOff>50800</xdr:rowOff>
    </xdr:from>
    <xdr:to>
      <xdr:col>1</xdr:col>
      <xdr:colOff>1917700</xdr:colOff>
      <xdr:row>1</xdr:row>
      <xdr:rowOff>685800</xdr:rowOff>
    </xdr:to>
    <xdr:pic>
      <xdr:nvPicPr>
        <xdr:cNvPr id="1117" name="Imagen 1">
          <a:extLst>
            <a:ext uri="{FF2B5EF4-FFF2-40B4-BE49-F238E27FC236}">
              <a16:creationId xmlns:a16="http://schemas.microsoft.com/office/drawing/2014/main" id="{AD4949DE-B29F-4EEA-82AC-21BBD09273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5700" y="228600"/>
          <a:ext cx="1079500" cy="635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BD3F4F-224C-644E-8846-B94DB151DC37}">
  <dimension ref="B2:O47"/>
  <sheetViews>
    <sheetView tabSelected="1" workbookViewId="0">
      <selection activeCell="C2" sqref="C2"/>
    </sheetView>
  </sheetViews>
  <sheetFormatPr baseColWidth="10" defaultColWidth="11.33203125" defaultRowHeight="14" x14ac:dyDescent="0.2"/>
  <cols>
    <col min="1" max="1" width="4.1640625" style="1" customWidth="1"/>
    <col min="2" max="2" width="50" style="1" customWidth="1"/>
    <col min="3" max="3" width="41.33203125" style="1" customWidth="1"/>
    <col min="4" max="4" width="17" style="1" bestFit="1" customWidth="1"/>
    <col min="5" max="5" width="25.83203125" style="1" bestFit="1" customWidth="1"/>
    <col min="6" max="6" width="7.33203125" style="1" bestFit="1" customWidth="1"/>
    <col min="7" max="7" width="7" style="5" bestFit="1" customWidth="1"/>
    <col min="8" max="8" width="8.33203125" style="1" customWidth="1"/>
    <col min="9" max="9" width="28.1640625" style="1" customWidth="1"/>
    <col min="10" max="10" width="12.6640625" style="1" bestFit="1" customWidth="1"/>
    <col min="11" max="11" width="15.83203125" style="1" customWidth="1"/>
    <col min="12" max="12" width="8.83203125" style="1" customWidth="1"/>
    <col min="13" max="13" width="9.1640625" style="1" customWidth="1"/>
    <col min="14" max="14" width="29.33203125" style="1" bestFit="1" customWidth="1"/>
    <col min="15" max="15" width="8.83203125" style="1" customWidth="1"/>
    <col min="16" max="16384" width="11.33203125" style="1"/>
  </cols>
  <sheetData>
    <row r="2" spans="2:15" ht="56.25" customHeight="1" x14ac:dyDescent="0.2">
      <c r="B2" s="2"/>
      <c r="C2" s="3" t="s">
        <v>57</v>
      </c>
      <c r="E2" s="68" t="s">
        <v>60</v>
      </c>
      <c r="F2" s="68"/>
      <c r="G2" s="68"/>
      <c r="H2" s="68"/>
      <c r="I2" s="68"/>
      <c r="J2" s="68"/>
      <c r="K2" s="68"/>
      <c r="L2" s="68"/>
    </row>
    <row r="3" spans="2:15" ht="17" customHeight="1" x14ac:dyDescent="0.2">
      <c r="B3" s="4"/>
      <c r="C3" s="4"/>
      <c r="E3" s="27"/>
      <c r="F3" s="27"/>
      <c r="G3" s="45"/>
      <c r="H3" s="27"/>
      <c r="I3" s="71" t="s">
        <v>61</v>
      </c>
      <c r="J3" s="71"/>
      <c r="K3" s="71"/>
      <c r="L3" s="71"/>
      <c r="M3" s="27"/>
    </row>
    <row r="4" spans="2:15" ht="17" customHeight="1" x14ac:dyDescent="0.2">
      <c r="B4" s="65" t="s">
        <v>30</v>
      </c>
      <c r="C4" s="66"/>
      <c r="E4" s="46" t="s">
        <v>0</v>
      </c>
      <c r="F4" s="46" t="s">
        <v>1</v>
      </c>
      <c r="G4" s="47" t="s">
        <v>2</v>
      </c>
      <c r="H4" s="27"/>
      <c r="I4" s="46" t="s">
        <v>3</v>
      </c>
      <c r="J4" s="48" t="s">
        <v>4</v>
      </c>
      <c r="K4" s="48" t="s">
        <v>5</v>
      </c>
      <c r="L4" s="48" t="s">
        <v>6</v>
      </c>
      <c r="M4" s="27"/>
    </row>
    <row r="5" spans="2:15" ht="24.25" customHeight="1" x14ac:dyDescent="0.2">
      <c r="B5" s="33" t="s">
        <v>28</v>
      </c>
      <c r="C5" s="67"/>
      <c r="E5" s="17" t="s">
        <v>11</v>
      </c>
      <c r="F5" s="18">
        <v>470</v>
      </c>
      <c r="G5" s="19" t="s">
        <v>7</v>
      </c>
      <c r="H5" s="27"/>
      <c r="I5" s="29" t="s">
        <v>22</v>
      </c>
      <c r="J5" s="21">
        <f>L5*K5</f>
        <v>0</v>
      </c>
      <c r="K5" s="22">
        <v>0</v>
      </c>
      <c r="L5" s="23">
        <v>1500</v>
      </c>
      <c r="M5" s="27"/>
    </row>
    <row r="6" spans="2:15" ht="24.25" customHeight="1" x14ac:dyDescent="0.2">
      <c r="B6" s="33" t="s">
        <v>29</v>
      </c>
      <c r="C6" s="67"/>
      <c r="E6" s="17" t="s">
        <v>12</v>
      </c>
      <c r="F6" s="18">
        <f>F5*80%+F5</f>
        <v>846</v>
      </c>
      <c r="G6" s="19" t="s">
        <v>8</v>
      </c>
      <c r="H6" s="27"/>
      <c r="I6" s="29" t="s">
        <v>56</v>
      </c>
      <c r="J6" s="21">
        <f t="shared" ref="J6:J11" si="0">L6*K6</f>
        <v>0</v>
      </c>
      <c r="K6" s="22">
        <v>0</v>
      </c>
      <c r="L6" s="23">
        <v>50</v>
      </c>
      <c r="M6" s="27"/>
    </row>
    <row r="7" spans="2:15" s="6" customFormat="1" ht="17" customHeight="1" x14ac:dyDescent="0.2">
      <c r="B7" s="7"/>
      <c r="C7" s="8"/>
      <c r="E7" s="27"/>
      <c r="F7" s="27"/>
      <c r="G7" s="45"/>
      <c r="H7" s="27"/>
      <c r="I7" s="20" t="s">
        <v>23</v>
      </c>
      <c r="J7" s="21">
        <f t="shared" si="0"/>
        <v>0</v>
      </c>
      <c r="K7" s="22">
        <v>0</v>
      </c>
      <c r="L7" s="23">
        <v>580</v>
      </c>
      <c r="M7" s="49"/>
    </row>
    <row r="8" spans="2:15" ht="17" customHeight="1" x14ac:dyDescent="0.2">
      <c r="B8" s="37" t="s">
        <v>58</v>
      </c>
      <c r="C8" s="38" t="s">
        <v>31</v>
      </c>
      <c r="E8" s="46" t="s">
        <v>21</v>
      </c>
      <c r="F8" s="46" t="s">
        <v>1</v>
      </c>
      <c r="G8" s="47" t="s">
        <v>2</v>
      </c>
      <c r="H8" s="27"/>
      <c r="I8" s="20" t="s">
        <v>24</v>
      </c>
      <c r="J8" s="21">
        <f t="shared" si="0"/>
        <v>0</v>
      </c>
      <c r="K8" s="22">
        <v>0</v>
      </c>
      <c r="L8" s="23">
        <v>750</v>
      </c>
      <c r="M8" s="27"/>
    </row>
    <row r="9" spans="2:15" ht="17" customHeight="1" x14ac:dyDescent="0.2">
      <c r="B9" s="63" t="s">
        <v>59</v>
      </c>
      <c r="C9" s="64"/>
      <c r="E9" s="17" t="s">
        <v>13</v>
      </c>
      <c r="F9" s="18">
        <v>43</v>
      </c>
      <c r="G9" s="25" t="s">
        <v>7</v>
      </c>
      <c r="H9" s="49"/>
      <c r="I9" s="20" t="s">
        <v>25</v>
      </c>
      <c r="J9" s="21">
        <f t="shared" si="0"/>
        <v>0</v>
      </c>
      <c r="K9" s="22">
        <v>0</v>
      </c>
      <c r="L9" s="23">
        <v>1500</v>
      </c>
      <c r="M9" s="27"/>
      <c r="O9" s="13"/>
    </row>
    <row r="10" spans="2:15" s="9" customFormat="1" ht="37.75" customHeight="1" x14ac:dyDescent="0.2">
      <c r="B10" s="30"/>
      <c r="C10" s="31"/>
      <c r="E10" s="16" t="s">
        <v>16</v>
      </c>
      <c r="F10" s="18">
        <v>65</v>
      </c>
      <c r="G10" s="25" t="s">
        <v>7</v>
      </c>
      <c r="H10" s="27"/>
      <c r="I10" s="20" t="s">
        <v>26</v>
      </c>
      <c r="J10" s="21">
        <f t="shared" si="0"/>
        <v>0</v>
      </c>
      <c r="K10" s="24">
        <v>0</v>
      </c>
      <c r="L10" s="23">
        <v>30</v>
      </c>
      <c r="M10" s="50"/>
    </row>
    <row r="11" spans="2:15" ht="17" customHeight="1" x14ac:dyDescent="0.2">
      <c r="B11" s="30" t="s">
        <v>42</v>
      </c>
      <c r="C11" s="31">
        <f>C9*9.45%</f>
        <v>0</v>
      </c>
      <c r="E11" s="50"/>
      <c r="F11" s="50"/>
      <c r="G11" s="45"/>
      <c r="H11" s="27"/>
      <c r="I11" s="20" t="s">
        <v>27</v>
      </c>
      <c r="J11" s="21">
        <f t="shared" si="0"/>
        <v>0</v>
      </c>
      <c r="K11" s="24">
        <v>0</v>
      </c>
      <c r="L11" s="23">
        <v>0</v>
      </c>
      <c r="M11" s="27"/>
    </row>
    <row r="12" spans="2:15" ht="17" customHeight="1" x14ac:dyDescent="0.2">
      <c r="B12" s="30" t="s">
        <v>32</v>
      </c>
      <c r="C12" s="32">
        <v>0</v>
      </c>
      <c r="E12" s="50"/>
      <c r="F12" s="50"/>
      <c r="G12" s="45"/>
      <c r="H12" s="50"/>
      <c r="I12" s="27"/>
      <c r="J12" s="51">
        <f>SUM(J5:J11)</f>
        <v>0</v>
      </c>
      <c r="K12" s="27"/>
      <c r="L12" s="50"/>
      <c r="M12" s="27"/>
    </row>
    <row r="13" spans="2:15" ht="17" customHeight="1" x14ac:dyDescent="0.2">
      <c r="B13" s="55" t="s">
        <v>45</v>
      </c>
      <c r="C13" s="32">
        <f>SUM(C11:C12)</f>
        <v>0</v>
      </c>
      <c r="E13" s="27"/>
      <c r="F13" s="27"/>
      <c r="G13" s="52"/>
      <c r="H13" s="27"/>
      <c r="I13" s="27"/>
      <c r="J13" s="27"/>
      <c r="K13" s="27"/>
      <c r="L13" s="27"/>
      <c r="M13" s="27"/>
    </row>
    <row r="14" spans="2:15" ht="17" customHeight="1" x14ac:dyDescent="0.2">
      <c r="B14" s="58" t="s">
        <v>44</v>
      </c>
      <c r="C14" s="59">
        <f>(C9-C13)</f>
        <v>0</v>
      </c>
      <c r="E14" s="46" t="s">
        <v>9</v>
      </c>
      <c r="F14" s="46" t="s">
        <v>1</v>
      </c>
      <c r="G14" s="47" t="s">
        <v>2</v>
      </c>
      <c r="H14" s="27"/>
      <c r="I14" s="46" t="s">
        <v>10</v>
      </c>
      <c r="J14" s="46" t="s">
        <v>19</v>
      </c>
      <c r="K14" s="46" t="s">
        <v>20</v>
      </c>
      <c r="L14" s="27"/>
      <c r="M14" s="27"/>
    </row>
    <row r="15" spans="2:15" ht="17" customHeight="1" x14ac:dyDescent="0.2">
      <c r="B15" s="54" t="s">
        <v>51</v>
      </c>
      <c r="C15" s="39"/>
      <c r="E15" s="17" t="s">
        <v>14</v>
      </c>
      <c r="F15" s="26">
        <v>202.61</v>
      </c>
      <c r="G15" s="25" t="s">
        <v>8</v>
      </c>
      <c r="H15" s="27"/>
      <c r="I15" s="20" t="s">
        <v>41</v>
      </c>
      <c r="J15" s="26">
        <v>85</v>
      </c>
      <c r="K15" s="26">
        <v>190</v>
      </c>
      <c r="L15" s="27"/>
      <c r="M15" s="27"/>
    </row>
    <row r="16" spans="2:15" ht="17" customHeight="1" x14ac:dyDescent="0.2">
      <c r="B16" s="30" t="s">
        <v>33</v>
      </c>
      <c r="C16" s="31">
        <f>C9/12</f>
        <v>0</v>
      </c>
      <c r="E16" s="17" t="s">
        <v>15</v>
      </c>
      <c r="F16" s="26">
        <v>96.56</v>
      </c>
      <c r="G16" s="19" t="s">
        <v>7</v>
      </c>
      <c r="H16" s="27"/>
      <c r="I16" s="20" t="s">
        <v>18</v>
      </c>
      <c r="J16" s="26">
        <v>11.06</v>
      </c>
      <c r="K16" s="26">
        <v>11.06</v>
      </c>
      <c r="L16" s="27"/>
      <c r="M16" s="27"/>
    </row>
    <row r="17" spans="2:13" ht="17" customHeight="1" x14ac:dyDescent="0.2">
      <c r="B17" s="30" t="s">
        <v>34</v>
      </c>
      <c r="C17" s="34">
        <f>IF(G5&lt;&gt;G6,IF(G6="SI",F6/12,IF(G5="SI",F5/12,0)),0)</f>
        <v>70.5</v>
      </c>
      <c r="E17" s="27"/>
      <c r="F17" s="27"/>
      <c r="G17" s="45"/>
      <c r="H17" s="27"/>
      <c r="I17" s="20" t="s">
        <v>62</v>
      </c>
      <c r="J17" s="26">
        <v>0.5</v>
      </c>
      <c r="K17" s="26">
        <v>1.55</v>
      </c>
      <c r="L17" s="27"/>
      <c r="M17" s="27"/>
    </row>
    <row r="18" spans="2:13" ht="17" customHeight="1" x14ac:dyDescent="0.2">
      <c r="B18" s="20" t="s">
        <v>43</v>
      </c>
      <c r="C18" s="32">
        <f>C9*8.33%</f>
        <v>0</v>
      </c>
      <c r="E18" s="27"/>
      <c r="F18" s="27"/>
      <c r="G18" s="45"/>
      <c r="H18" s="27"/>
      <c r="I18" s="27"/>
      <c r="J18" s="28">
        <f>SUM(J15:J17)</f>
        <v>96.56</v>
      </c>
      <c r="K18" s="28">
        <f>SUM(K15:K17)</f>
        <v>202.61</v>
      </c>
      <c r="L18" s="27"/>
      <c r="M18" s="27"/>
    </row>
    <row r="19" spans="2:13" ht="17" customHeight="1" x14ac:dyDescent="0.2">
      <c r="B19" s="55" t="s">
        <v>46</v>
      </c>
      <c r="C19" s="60">
        <f>SUM(C16:C18)</f>
        <v>70.5</v>
      </c>
      <c r="E19" s="27"/>
      <c r="F19" s="27"/>
      <c r="G19" s="45"/>
      <c r="H19" s="27"/>
      <c r="I19" s="27"/>
      <c r="J19" s="27"/>
      <c r="K19" s="27"/>
      <c r="L19" s="27"/>
      <c r="M19" s="27"/>
    </row>
    <row r="20" spans="2:13" ht="17" customHeight="1" x14ac:dyDescent="0.2">
      <c r="B20" s="56" t="s">
        <v>47</v>
      </c>
      <c r="C20" s="59">
        <f>C19+C14</f>
        <v>70.5</v>
      </c>
      <c r="F20" s="27"/>
      <c r="G20" s="53"/>
      <c r="H20" s="27"/>
      <c r="I20" s="27"/>
      <c r="J20" s="27"/>
      <c r="K20" s="27"/>
      <c r="L20" s="27"/>
      <c r="M20" s="27"/>
    </row>
    <row r="21" spans="2:13" ht="17" customHeight="1" x14ac:dyDescent="0.2">
      <c r="B21" s="33"/>
      <c r="C21" s="32"/>
      <c r="E21" s="53"/>
      <c r="F21" s="27"/>
      <c r="G21" s="45"/>
      <c r="H21" s="27"/>
      <c r="I21" s="27"/>
      <c r="J21" s="27"/>
      <c r="K21" s="27"/>
      <c r="L21" s="27"/>
      <c r="M21" s="27"/>
    </row>
    <row r="22" spans="2:13" ht="17" customHeight="1" x14ac:dyDescent="0.2">
      <c r="B22" s="69" t="s">
        <v>50</v>
      </c>
      <c r="C22" s="70"/>
      <c r="E22" s="12"/>
      <c r="I22" s="27"/>
      <c r="J22" s="27"/>
      <c r="K22" s="27"/>
      <c r="L22" s="27"/>
    </row>
    <row r="23" spans="2:13" ht="17" customHeight="1" x14ac:dyDescent="0.2">
      <c r="B23" s="20" t="s">
        <v>35</v>
      </c>
      <c r="C23" s="32">
        <f>C9*12.15%</f>
        <v>0</v>
      </c>
      <c r="E23" s="14"/>
    </row>
    <row r="24" spans="2:13" ht="17" customHeight="1" x14ac:dyDescent="0.2">
      <c r="B24" s="20" t="s">
        <v>36</v>
      </c>
      <c r="C24" s="32">
        <f>C9/12</f>
        <v>0</v>
      </c>
      <c r="E24" s="15"/>
    </row>
    <row r="25" spans="2:13" ht="17" customHeight="1" x14ac:dyDescent="0.2">
      <c r="B25" s="20" t="s">
        <v>37</v>
      </c>
      <c r="C25" s="32">
        <v>9</v>
      </c>
    </row>
    <row r="26" spans="2:13" ht="17" customHeight="1" x14ac:dyDescent="0.2">
      <c r="B26" s="20" t="s">
        <v>38</v>
      </c>
      <c r="C26" s="35">
        <f>C9*25%/12</f>
        <v>0</v>
      </c>
    </row>
    <row r="27" spans="2:13" ht="17" customHeight="1" x14ac:dyDescent="0.2">
      <c r="B27" s="57" t="s">
        <v>48</v>
      </c>
      <c r="C27" s="61">
        <f>SUM(C23:C26)</f>
        <v>9</v>
      </c>
    </row>
    <row r="28" spans="2:13" ht="17" customHeight="1" x14ac:dyDescent="0.2">
      <c r="B28" s="33"/>
      <c r="C28" s="40"/>
    </row>
    <row r="29" spans="2:13" ht="17" customHeight="1" x14ac:dyDescent="0.2">
      <c r="B29" s="55" t="s">
        <v>49</v>
      </c>
      <c r="C29" s="35"/>
    </row>
    <row r="30" spans="2:13" ht="17" customHeight="1" x14ac:dyDescent="0.2">
      <c r="B30" s="29" t="s">
        <v>22</v>
      </c>
      <c r="C30" s="35">
        <f t="shared" ref="C30:C35" si="1">J5/12</f>
        <v>0</v>
      </c>
    </row>
    <row r="31" spans="2:13" ht="17" customHeight="1" x14ac:dyDescent="0.2">
      <c r="B31" s="29" t="s">
        <v>56</v>
      </c>
      <c r="C31" s="35">
        <f t="shared" si="1"/>
        <v>0</v>
      </c>
    </row>
    <row r="32" spans="2:13" ht="17" customHeight="1" x14ac:dyDescent="0.2">
      <c r="B32" s="20" t="s">
        <v>39</v>
      </c>
      <c r="C32" s="35">
        <f t="shared" si="1"/>
        <v>0</v>
      </c>
    </row>
    <row r="33" spans="2:12" ht="17" customHeight="1" x14ac:dyDescent="0.2">
      <c r="B33" s="20" t="s">
        <v>24</v>
      </c>
      <c r="C33" s="35">
        <f t="shared" si="1"/>
        <v>0</v>
      </c>
    </row>
    <row r="34" spans="2:12" ht="17" customHeight="1" x14ac:dyDescent="0.2">
      <c r="B34" s="20" t="s">
        <v>25</v>
      </c>
      <c r="C34" s="35">
        <f t="shared" si="1"/>
        <v>0</v>
      </c>
    </row>
    <row r="35" spans="2:12" ht="17" customHeight="1" x14ac:dyDescent="0.2">
      <c r="B35" s="20" t="s">
        <v>26</v>
      </c>
      <c r="C35" s="35">
        <f t="shared" si="1"/>
        <v>0</v>
      </c>
    </row>
    <row r="36" spans="2:12" ht="16.75" customHeight="1" x14ac:dyDescent="0.2">
      <c r="B36" s="17" t="s">
        <v>13</v>
      </c>
      <c r="C36" s="36">
        <f>IF(G9&lt;&gt;G11,IF(G9="SI",F9/12,IF(G11="SI",F11/12,0)),0)</f>
        <v>0</v>
      </c>
    </row>
    <row r="37" spans="2:12" ht="28" customHeight="1" x14ac:dyDescent="0.2">
      <c r="B37" s="16" t="s">
        <v>16</v>
      </c>
      <c r="C37" s="36">
        <f>IF(G10&lt;&gt;G12,IF(G10="SI",F10/12,IF(G12="SI",F12/12,0)),0)</f>
        <v>0</v>
      </c>
    </row>
    <row r="38" spans="2:12" ht="17" customHeight="1" x14ac:dyDescent="0.2">
      <c r="B38" s="20" t="s">
        <v>40</v>
      </c>
      <c r="C38" s="35">
        <v>9</v>
      </c>
    </row>
    <row r="39" spans="2:12" ht="17" customHeight="1" x14ac:dyDescent="0.2">
      <c r="B39" s="20" t="s">
        <v>17</v>
      </c>
      <c r="C39" s="36">
        <f>IF(G15&lt;&gt;G16,IF(G15="SI",F15,IF(G16="SI",F16,0)),0)</f>
        <v>202.61</v>
      </c>
    </row>
    <row r="40" spans="2:12" ht="17" customHeight="1" x14ac:dyDescent="0.2">
      <c r="B40" s="20" t="s">
        <v>27</v>
      </c>
      <c r="C40" s="35">
        <f>J11/12</f>
        <v>0</v>
      </c>
    </row>
    <row r="41" spans="2:12" ht="17" customHeight="1" x14ac:dyDescent="0.2">
      <c r="B41" s="56" t="s">
        <v>52</v>
      </c>
      <c r="C41" s="62">
        <f>SUM(C30:C40)</f>
        <v>211.61</v>
      </c>
    </row>
    <row r="42" spans="2:12" ht="23.25" customHeight="1" x14ac:dyDescent="0.2">
      <c r="B42" s="41" t="s">
        <v>54</v>
      </c>
      <c r="C42" s="42">
        <f>C9+C16+C17+C27+C41</f>
        <v>291.11</v>
      </c>
    </row>
    <row r="43" spans="2:12" s="6" customFormat="1" ht="27" customHeight="1" x14ac:dyDescent="0.2">
      <c r="B43" s="43" t="s">
        <v>53</v>
      </c>
      <c r="C43" s="44">
        <f>C42*12</f>
        <v>3493.32</v>
      </c>
      <c r="E43" s="1"/>
      <c r="F43" s="1"/>
      <c r="G43" s="5"/>
      <c r="H43" s="1"/>
      <c r="I43" s="1"/>
      <c r="J43" s="1"/>
      <c r="K43" s="1"/>
      <c r="L43" s="1"/>
    </row>
    <row r="44" spans="2:12" s="6" customFormat="1" ht="27" customHeight="1" x14ac:dyDescent="0.2">
      <c r="B44" s="43" t="s">
        <v>55</v>
      </c>
      <c r="C44" s="44">
        <f>C43+(C18*12)-C31-C33-C35-C37</f>
        <v>3493.32</v>
      </c>
      <c r="D44" s="10"/>
      <c r="E44" s="1"/>
      <c r="F44" s="1"/>
      <c r="G44" s="5"/>
      <c r="H44" s="1"/>
    </row>
    <row r="45" spans="2:12" ht="27" customHeight="1" x14ac:dyDescent="0.2">
      <c r="H45" s="6"/>
    </row>
    <row r="46" spans="2:12" x14ac:dyDescent="0.2">
      <c r="E46" s="6"/>
      <c r="F46" s="6"/>
      <c r="G46" s="11"/>
      <c r="H46" s="6"/>
      <c r="L46" s="6"/>
    </row>
    <row r="47" spans="2:12" x14ac:dyDescent="0.2">
      <c r="G47" s="11"/>
      <c r="I47" s="6"/>
      <c r="J47" s="6"/>
      <c r="K47" s="6"/>
    </row>
  </sheetData>
  <mergeCells count="3">
    <mergeCell ref="E2:L2"/>
    <mergeCell ref="B22:C22"/>
    <mergeCell ref="I3:L3"/>
  </mergeCells>
  <conditionalFormatting sqref="C17">
    <cfRule type="cellIs" dxfId="0" priority="1" operator="equal">
      <formula>0</formula>
    </cfRule>
  </conditionalFormatting>
  <dataValidations count="1">
    <dataValidation type="list" allowBlank="1" showInputMessage="1" showErrorMessage="1" sqref="C4" xr:uid="{5055E1D2-634A-DF43-89DC-923B8CF3FA28}">
      <formula1>"1. Giro del Negocio: contrato por proyectos para científicos., 2. Plazo Fijo: contrato para administrativos no residentes., 3. Indefinido: contrato para administrativos y científicos (resientes)., 4.Jornada parcial(residentes)"</formula1>
    </dataValidation>
  </dataValidations>
  <pageMargins left="0.7" right="0.7" top="0.75" bottom="0.75" header="0.3" footer="0.3"/>
  <pageSetup paperSize="9" orientation="portrait" horizontalDpi="0" verticalDpi="0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Mariela Padilla</dc:creator>
  <cp:lastModifiedBy>Oskar Cortez</cp:lastModifiedBy>
  <dcterms:created xsi:type="dcterms:W3CDTF">2024-10-16T20:23:02Z</dcterms:created>
  <dcterms:modified xsi:type="dcterms:W3CDTF">2025-01-20T14:58:46Z</dcterms:modified>
</cp:coreProperties>
</file>